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mol\Documents\Dimensionering\Dagvatten Avskiljare\"/>
    </mc:Choice>
  </mc:AlternateContent>
  <bookViews>
    <workbookView xWindow="120" yWindow="255" windowWidth="23250" windowHeight="11955"/>
  </bookViews>
  <sheets>
    <sheet name="Beräkning" sheetId="4" r:id="rId1"/>
  </sheets>
  <calcPr calcId="152511"/>
</workbook>
</file>

<file path=xl/calcChain.xml><?xml version="1.0" encoding="utf-8"?>
<calcChain xmlns="http://schemas.openxmlformats.org/spreadsheetml/2006/main">
  <c r="J13" i="4" l="1"/>
  <c r="J33" i="4" l="1"/>
  <c r="H33" i="4"/>
  <c r="H23" i="4"/>
  <c r="J14" i="4" l="1"/>
  <c r="C4" i="4" s="1"/>
  <c r="C5" i="4" s="1"/>
  <c r="C7" i="4" l="1"/>
  <c r="J15" i="4" l="1"/>
  <c r="J7" i="4"/>
  <c r="J9" i="4" s="1"/>
</calcChain>
</file>

<file path=xl/comments1.xml><?xml version="1.0" encoding="utf-8"?>
<comments xmlns="http://schemas.openxmlformats.org/spreadsheetml/2006/main">
  <authors>
    <author>Fredrik Molander</author>
    <author>Molander Fredrik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Standardvärde: 2 år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Exempel på andra vanliga återkomstider:</t>
        </r>
        <r>
          <rPr>
            <sz val="9"/>
            <color indexed="81"/>
            <rFont val="Tahoma"/>
            <family val="2"/>
          </rPr>
          <t xml:space="preserve">
Ej instängt område utanför citybebyggelse, 1 år
Ej instängt område inom citybebyggelse, 2 år
Instängt område utanför citybebyggelse, 5 år
Instängt område inom citybebyggelse, 10 år
</t>
        </r>
        <r>
          <rPr>
            <b/>
            <sz val="9"/>
            <color indexed="81"/>
            <rFont val="Tahoma"/>
            <family val="2"/>
          </rPr>
          <t>Annan valfri återkomsttid kan väljas, bedöms i enskilt fall.</t>
        </r>
      </text>
    </comment>
    <comment ref="C5" authorId="0" shapeId="0">
      <text>
        <r>
          <rPr>
            <sz val="9"/>
            <color indexed="81"/>
            <rFont val="Tahoma"/>
            <family val="2"/>
          </rPr>
          <t>Beroende på regnets varaktighet.
Välj minst 1,25 för regn upp t.o.m. 60 minuter.
Välj minst 1,20 för regn över 60 minuter (upp till ett dygn).</t>
        </r>
      </text>
    </comment>
    <comment ref="J6" authorId="1" shapeId="0">
      <text>
        <r>
          <rPr>
            <b/>
            <sz val="9"/>
            <color indexed="81"/>
            <rFont val="Tahoma"/>
            <family val="2"/>
          </rPr>
          <t>Standard=0,71.
WaReg=1,00</t>
        </r>
      </text>
    </comment>
  </commentList>
</comments>
</file>

<file path=xl/sharedStrings.xml><?xml version="1.0" encoding="utf-8"?>
<sst xmlns="http://schemas.openxmlformats.org/spreadsheetml/2006/main" count="66" uniqueCount="59">
  <si>
    <t>Regnets varaktighet</t>
  </si>
  <si>
    <t>Regnintensitet</t>
  </si>
  <si>
    <t>Återkomsttid</t>
  </si>
  <si>
    <t>mm</t>
  </si>
  <si>
    <t>l/s</t>
  </si>
  <si>
    <r>
      <t>Dimensionering dagvattenflöde, Q</t>
    </r>
    <r>
      <rPr>
        <b/>
        <vertAlign val="subscript"/>
        <sz val="10"/>
        <rFont val="Times New Roman"/>
        <family val="1"/>
      </rPr>
      <t>r</t>
    </r>
  </si>
  <si>
    <t>Ange värden i gula fält. Resultatet visas i rosa fält.</t>
  </si>
  <si>
    <t>år</t>
  </si>
  <si>
    <t>Vid behov kan intensiteten anges manuellt. Observera att formeln då försvinner.</t>
  </si>
  <si>
    <t>minuter</t>
  </si>
  <si>
    <t>Klimatfaktor</t>
  </si>
  <si>
    <t>i=</t>
  </si>
  <si>
    <t>l/s x ha</t>
  </si>
  <si>
    <t>Max tillåten avtappning från magasinet</t>
  </si>
  <si>
    <t>Typ av yta</t>
  </si>
  <si>
    <t>Avrinningskoeff.</t>
  </si>
  <si>
    <t>Aktuell yta</t>
  </si>
  <si>
    <t>kvm</t>
  </si>
  <si>
    <t>Tak</t>
  </si>
  <si>
    <t>Totalyta (kvm)</t>
  </si>
  <si>
    <r>
      <t xml:space="preserve">Under tak </t>
    </r>
    <r>
      <rPr>
        <i/>
        <sz val="10"/>
        <rFont val="Times New Roman"/>
        <family val="1"/>
      </rPr>
      <t>(enl. SNV 1975:10)</t>
    </r>
  </si>
  <si>
    <t>Avrinningskoeff. (φ=)</t>
  </si>
  <si>
    <t>Betong- och asfaltyta, berg i dagen med stark lutning</t>
  </si>
  <si>
    <r>
      <t>Q</t>
    </r>
    <r>
      <rPr>
        <b/>
        <vertAlign val="subscript"/>
        <sz val="10"/>
        <rFont val="Times New Roman"/>
        <family val="1"/>
      </rPr>
      <t>r</t>
    </r>
    <r>
      <rPr>
        <b/>
        <sz val="10"/>
        <rFont val="Times New Roman"/>
        <family val="1"/>
      </rPr>
      <t>=</t>
    </r>
  </si>
  <si>
    <t>Stensatt yta med grusfogar</t>
  </si>
  <si>
    <t>Grusväg, starkt lutande bergigt parkområde utan nämnvärd vegetation</t>
  </si>
  <si>
    <t>Berg i dagen i inte alltför stark lutning</t>
  </si>
  <si>
    <t>Grusplan och grusad gång, obebyggd kvartersmark</t>
  </si>
  <si>
    <t>Park med rik vegetation samt kuperad bergig skogsmark</t>
  </si>
  <si>
    <t>Odlad mark, gräsyta, ängsmark etc</t>
  </si>
  <si>
    <t>Flack, tätbevuxen skogsmark</t>
  </si>
  <si>
    <t>Bebyggelsetyp</t>
  </si>
  <si>
    <t>flacka områden</t>
  </si>
  <si>
    <t>kuperade områden</t>
  </si>
  <si>
    <t>Slutet byggnadssätt, ingen vegetation</t>
  </si>
  <si>
    <t>Slutet byggnadssätt, planterade gårdar och industriområden</t>
  </si>
  <si>
    <t>Öppet byggnadssätt (ferfamiljshus)</t>
  </si>
  <si>
    <t>Radhus, kedjehus</t>
  </si>
  <si>
    <r>
      <t>Villor, tomter &lt;1000m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(0,1 hektar)</t>
    </r>
  </si>
  <si>
    <r>
      <t>Villor, tomter &gt;1000m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(0,1 hektar)</t>
    </r>
  </si>
  <si>
    <t>ALFA RÖR AB</t>
  </si>
  <si>
    <t>Med reservation för eventuella fel.</t>
  </si>
  <si>
    <t>Namn</t>
  </si>
  <si>
    <t>Företag</t>
  </si>
  <si>
    <t>Telefon</t>
  </si>
  <si>
    <t>Objekt</t>
  </si>
  <si>
    <t>Vår Ref.</t>
  </si>
  <si>
    <t>Er Ref.</t>
  </si>
  <si>
    <t>Datum</t>
  </si>
  <si>
    <t>Magasinets storlek</t>
  </si>
  <si>
    <t>kbm</t>
  </si>
  <si>
    <t>Magasinets min.längd</t>
  </si>
  <si>
    <t>m</t>
  </si>
  <si>
    <t>Avrinningskoefficienter - ytor. (1 ha = 10 000 kvm)</t>
  </si>
  <si>
    <t>Avrinningskoefficienter - bebyggelse. (1 ha = 10 000 kvm)</t>
  </si>
  <si>
    <t>Beräkning enligt Svenskt Vatten P104 och P110</t>
  </si>
  <si>
    <t>Ange önskad rördimension på magasinet, DN</t>
  </si>
  <si>
    <t>Avtappningsfaktor</t>
  </si>
  <si>
    <t>Datum: 2020-02-17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</si>
</sst>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10"/>
      <color indexed="22"/>
      <name val="Times New Roman"/>
      <family val="1"/>
    </font>
    <font>
      <vertAlign val="superscript"/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0" fontId="3" fillId="0" borderId="5" xfId="0" applyFont="1" applyBorder="1" applyProtection="1"/>
    <xf numFmtId="0" fontId="3" fillId="0" borderId="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5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/>
    <xf numFmtId="0" fontId="4" fillId="0" borderId="0" xfId="0" applyFont="1" applyProtection="1"/>
    <xf numFmtId="0" fontId="3" fillId="0" borderId="6" xfId="0" applyFont="1" applyBorder="1" applyProtection="1"/>
    <xf numFmtId="0" fontId="3" fillId="0" borderId="0" xfId="0" applyFont="1" applyBorder="1" applyAlignment="1" applyProtection="1"/>
    <xf numFmtId="0" fontId="5" fillId="0" borderId="0" xfId="0" applyFont="1" applyFill="1" applyBorder="1" applyAlignment="1" applyProtection="1">
      <alignment horizontal="right"/>
    </xf>
    <xf numFmtId="2" fontId="3" fillId="5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3" fillId="0" borderId="2" xfId="0" applyFont="1" applyBorder="1" applyProtection="1"/>
    <xf numFmtId="0" fontId="3" fillId="0" borderId="3" xfId="0" applyFont="1" applyBorder="1" applyProtection="1"/>
    <xf numFmtId="0" fontId="3" fillId="0" borderId="3" xfId="0" applyFont="1" applyBorder="1" applyAlignment="1" applyProtection="1">
      <alignment horizontal="right"/>
    </xf>
    <xf numFmtId="0" fontId="3" fillId="0" borderId="7" xfId="0" applyFont="1" applyBorder="1" applyProtection="1"/>
    <xf numFmtId="0" fontId="3" fillId="0" borderId="1" xfId="0" applyFont="1" applyBorder="1" applyProtection="1"/>
    <xf numFmtId="0" fontId="1" fillId="0" borderId="5" xfId="0" applyFont="1" applyFill="1" applyBorder="1" applyProtection="1"/>
    <xf numFmtId="0" fontId="3" fillId="0" borderId="8" xfId="0" applyFont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3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2" fontId="3" fillId="0" borderId="10" xfId="0" applyNumberFormat="1" applyFont="1" applyBorder="1" applyAlignment="1" applyProtection="1">
      <alignment horizontal="center"/>
    </xf>
    <xf numFmtId="3" fontId="3" fillId="5" borderId="10" xfId="0" applyNumberFormat="1" applyFont="1" applyFill="1" applyBorder="1" applyAlignment="1" applyProtection="1">
      <alignment horizontal="center"/>
      <protection locked="0"/>
    </xf>
    <xf numFmtId="3" fontId="3" fillId="6" borderId="0" xfId="0" applyNumberFormat="1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left"/>
    </xf>
    <xf numFmtId="2" fontId="3" fillId="6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right"/>
    </xf>
    <xf numFmtId="164" fontId="1" fillId="6" borderId="0" xfId="0" applyNumberFormat="1" applyFont="1" applyFill="1" applyBorder="1" applyAlignment="1" applyProtection="1">
      <alignment horizontal="center"/>
    </xf>
    <xf numFmtId="0" fontId="1" fillId="0" borderId="6" xfId="0" applyFont="1" applyBorder="1" applyProtection="1"/>
    <xf numFmtId="2" fontId="3" fillId="0" borderId="0" xfId="0" applyNumberFormat="1" applyFont="1" applyFill="1" applyBorder="1" applyAlignment="1" applyProtection="1">
      <alignment horizontal="center"/>
    </xf>
    <xf numFmtId="2" fontId="3" fillId="0" borderId="11" xfId="0" applyNumberFormat="1" applyFont="1" applyFill="1" applyBorder="1" applyAlignment="1" applyProtection="1">
      <alignment horizontal="center"/>
    </xf>
    <xf numFmtId="2" fontId="3" fillId="0" borderId="12" xfId="0" applyNumberFormat="1" applyFont="1" applyFill="1" applyBorder="1" applyAlignment="1" applyProtection="1">
      <alignment horizontal="center"/>
    </xf>
    <xf numFmtId="0" fontId="3" fillId="0" borderId="13" xfId="0" applyFont="1" applyBorder="1" applyProtection="1"/>
    <xf numFmtId="2" fontId="3" fillId="0" borderId="5" xfId="0" applyNumberFormat="1" applyFont="1" applyFill="1" applyBorder="1" applyAlignment="1" applyProtection="1">
      <alignment horizontal="center"/>
    </xf>
    <xf numFmtId="2" fontId="4" fillId="0" borderId="0" xfId="0" applyNumberFormat="1" applyFont="1" applyFill="1" applyBorder="1" applyAlignment="1" applyProtection="1">
      <alignment horizontal="center"/>
    </xf>
    <xf numFmtId="2" fontId="3" fillId="0" borderId="10" xfId="0" applyNumberFormat="1" applyFont="1" applyFill="1" applyBorder="1" applyAlignment="1" applyProtection="1">
      <alignment horizontal="center"/>
    </xf>
    <xf numFmtId="2" fontId="3" fillId="0" borderId="9" xfId="0" applyNumberFormat="1" applyFont="1" applyFill="1" applyBorder="1" applyAlignment="1" applyProtection="1">
      <alignment horizontal="center"/>
    </xf>
    <xf numFmtId="3" fontId="3" fillId="5" borderId="9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 applyProtection="1"/>
    <xf numFmtId="0" fontId="3" fillId="0" borderId="12" xfId="0" applyFont="1" applyBorder="1" applyProtection="1"/>
    <xf numFmtId="0" fontId="3" fillId="0" borderId="12" xfId="0" applyFont="1" applyBorder="1" applyAlignment="1" applyProtection="1">
      <alignment horizontal="right"/>
    </xf>
    <xf numFmtId="0" fontId="6" fillId="0" borderId="12" xfId="0" applyFont="1" applyFill="1" applyBorder="1" applyAlignment="1" applyProtection="1">
      <alignment horizontal="center"/>
    </xf>
    <xf numFmtId="0" fontId="1" fillId="0" borderId="5" xfId="0" applyFont="1" applyBorder="1" applyProtection="1"/>
    <xf numFmtId="2" fontId="3" fillId="0" borderId="9" xfId="0" applyNumberFormat="1" applyFont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4" xfId="0" applyFont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3" fontId="3" fillId="5" borderId="0" xfId="0" applyNumberFormat="1" applyFont="1" applyFill="1" applyBorder="1" applyAlignment="1" applyProtection="1">
      <alignment horizontal="center"/>
      <protection locked="0"/>
    </xf>
    <xf numFmtId="164" fontId="3" fillId="6" borderId="0" xfId="0" applyNumberFormat="1" applyFont="1" applyFill="1" applyBorder="1" applyAlignment="1" applyProtection="1">
      <alignment horizontal="center"/>
    </xf>
    <xf numFmtId="165" fontId="1" fillId="6" borderId="0" xfId="0" applyNumberFormat="1" applyFont="1" applyFill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3" fillId="0" borderId="14" xfId="0" applyFont="1" applyBorder="1" applyProtection="1"/>
    <xf numFmtId="0" fontId="1" fillId="0" borderId="3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3" fillId="0" borderId="4" xfId="0" applyFont="1" applyBorder="1" applyProtection="1"/>
    <xf numFmtId="0" fontId="3" fillId="0" borderId="14" xfId="0" applyFont="1" applyBorder="1" applyAlignment="1" applyProtection="1">
      <alignment horizontal="center"/>
    </xf>
    <xf numFmtId="0" fontId="4" fillId="0" borderId="7" xfId="0" applyFont="1" applyBorder="1" applyAlignment="1" applyProtection="1"/>
    <xf numFmtId="0" fontId="4" fillId="0" borderId="1" xfId="0" applyFont="1" applyBorder="1" applyAlignment="1" applyProtection="1"/>
    <xf numFmtId="0" fontId="4" fillId="0" borderId="15" xfId="0" applyFont="1" applyBorder="1" applyAlignment="1" applyProtection="1"/>
    <xf numFmtId="0" fontId="4" fillId="0" borderId="5" xfId="0" applyFont="1" applyBorder="1" applyAlignment="1" applyProtection="1"/>
    <xf numFmtId="0" fontId="4" fillId="0" borderId="0" xfId="0" applyFont="1" applyBorder="1" applyAlignment="1" applyProtection="1"/>
    <xf numFmtId="0" fontId="4" fillId="0" borderId="6" xfId="0" applyFont="1" applyBorder="1" applyAlignment="1" applyProtection="1"/>
    <xf numFmtId="4" fontId="3" fillId="6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5</xdr:col>
      <xdr:colOff>0</xdr:colOff>
      <xdr:row>6</xdr:row>
      <xdr:rowOff>0</xdr:rowOff>
    </xdr:to>
    <xdr:cxnSp macro="">
      <xdr:nvCxnSpPr>
        <xdr:cNvPr id="3" name="Rak pil 2"/>
        <xdr:cNvCxnSpPr/>
      </xdr:nvCxnSpPr>
      <xdr:spPr>
        <a:xfrm flipH="1">
          <a:off x="2143125" y="504825"/>
          <a:ext cx="1238250" cy="4857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133349</xdr:colOff>
      <xdr:row>27</xdr:row>
      <xdr:rowOff>114301</xdr:rowOff>
    </xdr:from>
    <xdr:to>
      <xdr:col>10</xdr:col>
      <xdr:colOff>1070161</xdr:colOff>
      <xdr:row>30</xdr:row>
      <xdr:rowOff>171451</xdr:rowOff>
    </xdr:to>
    <xdr:pic>
      <xdr:nvPicPr>
        <xdr:cNvPr id="4" name="Picture 1" descr="ALFA_logg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099" y="4562476"/>
          <a:ext cx="936812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zoomScale="110" zoomScaleNormal="110" workbookViewId="0">
      <selection activeCell="M28" sqref="M28"/>
    </sheetView>
  </sheetViews>
  <sheetFormatPr defaultColWidth="9" defaultRowHeight="12.75" x14ac:dyDescent="0.2"/>
  <cols>
    <col min="1" max="1" width="13.5703125" style="2" customWidth="1"/>
    <col min="2" max="6" width="9.28515625" style="2" customWidth="1"/>
    <col min="7" max="7" width="17.85546875" style="2" customWidth="1"/>
    <col min="8" max="10" width="13.5703125" style="2" customWidth="1"/>
    <col min="11" max="11" width="17.85546875" style="2" customWidth="1"/>
    <col min="12" max="12" width="9" style="2" customWidth="1"/>
    <col min="13" max="16384" width="9" style="2"/>
  </cols>
  <sheetData>
    <row r="1" spans="1:12" ht="15" customHeight="1" x14ac:dyDescent="0.2">
      <c r="A1" s="64" t="s">
        <v>5</v>
      </c>
      <c r="B1" s="65"/>
      <c r="C1" s="65"/>
      <c r="D1" s="66"/>
      <c r="E1" s="67" t="s">
        <v>55</v>
      </c>
      <c r="F1" s="68"/>
      <c r="G1" s="68"/>
      <c r="H1" s="69"/>
      <c r="I1" s="70" t="s">
        <v>6</v>
      </c>
      <c r="J1" s="71"/>
      <c r="K1" s="72"/>
      <c r="L1" s="1"/>
    </row>
    <row r="2" spans="1:12" ht="15" customHeight="1" x14ac:dyDescent="0.2">
      <c r="A2" s="3"/>
      <c r="G2" s="1"/>
      <c r="H2" s="1"/>
      <c r="I2" s="1"/>
      <c r="J2" s="1"/>
      <c r="K2" s="4" t="s">
        <v>58</v>
      </c>
      <c r="L2" s="1"/>
    </row>
    <row r="3" spans="1:12" ht="15" customHeight="1" x14ac:dyDescent="0.2">
      <c r="A3" s="3"/>
      <c r="B3" s="5" t="s">
        <v>2</v>
      </c>
      <c r="C3" s="6">
        <v>5</v>
      </c>
      <c r="D3" s="7" t="s">
        <v>7</v>
      </c>
      <c r="F3" s="8" t="s">
        <v>8</v>
      </c>
      <c r="K3" s="9"/>
      <c r="L3" s="1"/>
    </row>
    <row r="4" spans="1:12" ht="15" customHeight="1" x14ac:dyDescent="0.2">
      <c r="A4" s="3"/>
      <c r="B4" s="5" t="s">
        <v>0</v>
      </c>
      <c r="C4" s="28">
        <f>IF(J13=0,0,(200*(C3*12)^(1/3)*0.06)/(60*(J5/1000*2/3)/(J13*J14)*10000))</f>
        <v>0</v>
      </c>
      <c r="D4" s="10" t="s">
        <v>9</v>
      </c>
      <c r="K4" s="9"/>
      <c r="L4" s="1"/>
    </row>
    <row r="5" spans="1:12" ht="15" customHeight="1" x14ac:dyDescent="0.2">
      <c r="A5" s="3"/>
      <c r="B5" s="11" t="s">
        <v>10</v>
      </c>
      <c r="C5" s="84">
        <f>IF(C4&lt;=60,1.25,IF(C4&lt;=1440,1.2,"Fel"))</f>
        <v>1.25</v>
      </c>
      <c r="D5" s="13"/>
      <c r="G5" s="1"/>
      <c r="H5" s="1"/>
      <c r="I5" s="5" t="s">
        <v>13</v>
      </c>
      <c r="J5" s="6">
        <v>10</v>
      </c>
      <c r="K5" s="9" t="s">
        <v>4</v>
      </c>
      <c r="L5" s="1"/>
    </row>
    <row r="6" spans="1:12" ht="15" customHeight="1" x14ac:dyDescent="0.2">
      <c r="A6" s="3"/>
      <c r="I6" s="59" t="s">
        <v>57</v>
      </c>
      <c r="J6" s="12">
        <v>0.71</v>
      </c>
      <c r="K6" s="9"/>
      <c r="L6" s="1"/>
    </row>
    <row r="7" spans="1:12" ht="15" customHeight="1" x14ac:dyDescent="0.2">
      <c r="A7" s="14" t="s">
        <v>1</v>
      </c>
      <c r="B7" s="15" t="s">
        <v>11</v>
      </c>
      <c r="C7" s="28">
        <f>IF(J13=0,0,190*(C3*12)^(1/3)*LN(C4)/C4^0.98+2)</f>
        <v>0</v>
      </c>
      <c r="D7" s="15" t="s">
        <v>12</v>
      </c>
      <c r="I7" s="58" t="s">
        <v>49</v>
      </c>
      <c r="J7" s="62">
        <f>IF(J13=0,0,((J13*J14)/10000*C7*C4*0.06*C5)-(J5/1000*J6*C4*60))</f>
        <v>0</v>
      </c>
      <c r="K7" s="9" t="s">
        <v>50</v>
      </c>
      <c r="L7" s="1"/>
    </row>
    <row r="8" spans="1:12" ht="15" customHeight="1" x14ac:dyDescent="0.2">
      <c r="A8" s="3"/>
      <c r="B8" s="15"/>
      <c r="C8" s="15"/>
      <c r="D8" s="15"/>
      <c r="I8" s="59" t="s">
        <v>56</v>
      </c>
      <c r="J8" s="60">
        <v>1600</v>
      </c>
      <c r="K8" s="9" t="s">
        <v>3</v>
      </c>
      <c r="L8" s="1"/>
    </row>
    <row r="9" spans="1:12" ht="15" customHeight="1" x14ac:dyDescent="0.2">
      <c r="A9" s="3"/>
      <c r="B9" s="1"/>
      <c r="C9" s="1"/>
      <c r="D9" s="1"/>
      <c r="E9" s="1"/>
      <c r="G9" s="1"/>
      <c r="H9" s="10"/>
      <c r="I9" s="59" t="s">
        <v>51</v>
      </c>
      <c r="J9" s="61">
        <f>J7/((J8/1000)^2*PI()/4)+0.1+0.2</f>
        <v>0.30000000000000004</v>
      </c>
      <c r="K9" s="9" t="s">
        <v>52</v>
      </c>
      <c r="L9" s="1"/>
    </row>
    <row r="10" spans="1:12" ht="15" customHeight="1" x14ac:dyDescent="0.2">
      <c r="A10" s="19" t="s">
        <v>53</v>
      </c>
      <c r="B10" s="20"/>
      <c r="C10" s="20"/>
      <c r="D10" s="20"/>
      <c r="E10" s="20"/>
      <c r="F10" s="20"/>
      <c r="G10" s="20"/>
      <c r="H10" s="1"/>
      <c r="I10" s="1"/>
      <c r="J10" s="1"/>
      <c r="K10" s="9"/>
      <c r="L10" s="1"/>
    </row>
    <row r="11" spans="1:12" ht="15" customHeight="1" x14ac:dyDescent="0.2">
      <c r="A11" s="21" t="s">
        <v>14</v>
      </c>
      <c r="B11" s="1"/>
      <c r="C11" s="1"/>
      <c r="D11" s="1"/>
      <c r="E11" s="1"/>
      <c r="F11" s="1"/>
      <c r="G11" s="22" t="s">
        <v>15</v>
      </c>
      <c r="H11" s="22" t="s">
        <v>16</v>
      </c>
      <c r="I11" s="1"/>
      <c r="J11" s="23"/>
      <c r="K11" s="9"/>
      <c r="L11" s="1"/>
    </row>
    <row r="12" spans="1:12" ht="15" customHeight="1" x14ac:dyDescent="0.2">
      <c r="A12" s="3"/>
      <c r="B12" s="1"/>
      <c r="C12" s="1"/>
      <c r="D12" s="1"/>
      <c r="E12" s="1"/>
      <c r="F12" s="1"/>
      <c r="G12" s="24"/>
      <c r="H12" s="24" t="s">
        <v>17</v>
      </c>
      <c r="I12" s="1"/>
      <c r="J12" s="1"/>
      <c r="K12" s="25"/>
      <c r="L12" s="1"/>
    </row>
    <row r="13" spans="1:12" ht="15" customHeight="1" x14ac:dyDescent="0.2">
      <c r="A13" s="3" t="s">
        <v>18</v>
      </c>
      <c r="B13" s="1"/>
      <c r="C13" s="1"/>
      <c r="D13" s="1"/>
      <c r="E13" s="1"/>
      <c r="F13" s="1"/>
      <c r="G13" s="26">
        <v>0.9</v>
      </c>
      <c r="H13" s="27"/>
      <c r="I13" s="1"/>
      <c r="J13" s="28">
        <f>SUM(H27:H32)+SUM(J27:J32)+SUM(H13:H22)</f>
        <v>0</v>
      </c>
      <c r="K13" s="29" t="s">
        <v>19</v>
      </c>
      <c r="L13" s="1"/>
    </row>
    <row r="14" spans="1:12" ht="15" customHeight="1" x14ac:dyDescent="0.2">
      <c r="A14" s="3" t="s">
        <v>20</v>
      </c>
      <c r="B14" s="1"/>
      <c r="C14" s="1"/>
      <c r="D14" s="1"/>
      <c r="E14" s="1"/>
      <c r="F14" s="1"/>
      <c r="G14" s="26">
        <v>0.5</v>
      </c>
      <c r="H14" s="27"/>
      <c r="I14" s="1"/>
      <c r="J14" s="30">
        <f>IF(J13=0,0,(H33+J33+H23)/J13)</f>
        <v>0</v>
      </c>
      <c r="K14" s="29" t="s">
        <v>21</v>
      </c>
      <c r="L14" s="1"/>
    </row>
    <row r="15" spans="1:12" ht="15" customHeight="1" x14ac:dyDescent="0.25">
      <c r="A15" s="3" t="s">
        <v>22</v>
      </c>
      <c r="B15" s="1"/>
      <c r="C15" s="1"/>
      <c r="D15" s="1"/>
      <c r="E15" s="1"/>
      <c r="F15" s="1"/>
      <c r="G15" s="26">
        <v>0.8</v>
      </c>
      <c r="H15" s="27"/>
      <c r="I15" s="31" t="s">
        <v>23</v>
      </c>
      <c r="J15" s="32">
        <f>IF(J13=0,0,J13/10000*J14*C7*C5)</f>
        <v>0</v>
      </c>
      <c r="K15" s="33" t="s">
        <v>4</v>
      </c>
      <c r="L15" s="1"/>
    </row>
    <row r="16" spans="1:12" ht="15" customHeight="1" x14ac:dyDescent="0.2">
      <c r="A16" s="3" t="s">
        <v>24</v>
      </c>
      <c r="B16" s="1"/>
      <c r="C16" s="1"/>
      <c r="D16" s="1"/>
      <c r="E16" s="1"/>
      <c r="F16" s="1"/>
      <c r="G16" s="26">
        <v>0.7</v>
      </c>
      <c r="H16" s="27"/>
      <c r="I16" s="34"/>
      <c r="J16" s="34"/>
      <c r="K16" s="9"/>
      <c r="L16" s="1"/>
    </row>
    <row r="17" spans="1:12" ht="15" customHeight="1" x14ac:dyDescent="0.2">
      <c r="A17" s="3" t="s">
        <v>25</v>
      </c>
      <c r="B17" s="1"/>
      <c r="C17" s="1"/>
      <c r="D17" s="1"/>
      <c r="E17" s="1"/>
      <c r="F17" s="1"/>
      <c r="G17" s="26">
        <v>0.4</v>
      </c>
      <c r="H17" s="27"/>
      <c r="I17" s="35"/>
      <c r="J17" s="36"/>
      <c r="K17" s="37"/>
      <c r="L17" s="1"/>
    </row>
    <row r="18" spans="1:12" ht="15" customHeight="1" x14ac:dyDescent="0.2">
      <c r="A18" s="3" t="s">
        <v>26</v>
      </c>
      <c r="B18" s="1"/>
      <c r="C18" s="1"/>
      <c r="D18" s="1"/>
      <c r="E18" s="1"/>
      <c r="F18" s="1"/>
      <c r="G18" s="26">
        <v>0.3</v>
      </c>
      <c r="H18" s="27"/>
      <c r="I18" s="38"/>
      <c r="J18" s="39"/>
      <c r="K18" s="33"/>
      <c r="L18" s="1"/>
    </row>
    <row r="19" spans="1:12" ht="15" customHeight="1" x14ac:dyDescent="0.2">
      <c r="A19" s="3" t="s">
        <v>27</v>
      </c>
      <c r="B19" s="1"/>
      <c r="C19" s="1"/>
      <c r="D19" s="1"/>
      <c r="E19" s="1"/>
      <c r="F19" s="1"/>
      <c r="G19" s="26">
        <v>0.2</v>
      </c>
      <c r="H19" s="27"/>
      <c r="I19" s="38"/>
      <c r="J19" s="39"/>
      <c r="K19" s="9"/>
      <c r="L19" s="1"/>
    </row>
    <row r="20" spans="1:12" ht="15" customHeight="1" x14ac:dyDescent="0.2">
      <c r="A20" s="3" t="s">
        <v>28</v>
      </c>
      <c r="B20" s="1"/>
      <c r="C20" s="1"/>
      <c r="D20" s="1"/>
      <c r="E20" s="1"/>
      <c r="F20" s="1"/>
      <c r="G20" s="40">
        <v>0.1</v>
      </c>
      <c r="H20" s="27"/>
      <c r="I20" s="38"/>
      <c r="J20" s="39"/>
      <c r="K20" s="9"/>
      <c r="L20" s="1"/>
    </row>
    <row r="21" spans="1:12" ht="15" customHeight="1" x14ac:dyDescent="0.2">
      <c r="A21" s="3" t="s">
        <v>29</v>
      </c>
      <c r="B21" s="1"/>
      <c r="C21" s="1"/>
      <c r="D21" s="1"/>
      <c r="E21" s="1"/>
      <c r="F21" s="1"/>
      <c r="G21" s="40">
        <v>0.1</v>
      </c>
      <c r="H21" s="27"/>
      <c r="I21" s="81"/>
      <c r="J21" s="82"/>
      <c r="K21" s="83"/>
      <c r="L21" s="1"/>
    </row>
    <row r="22" spans="1:12" ht="15" customHeight="1" x14ac:dyDescent="0.2">
      <c r="A22" s="19" t="s">
        <v>30</v>
      </c>
      <c r="B22" s="20"/>
      <c r="C22" s="20"/>
      <c r="D22" s="20"/>
      <c r="E22" s="20"/>
      <c r="F22" s="20"/>
      <c r="G22" s="41">
        <v>0.1</v>
      </c>
      <c r="H22" s="42"/>
      <c r="I22" s="78"/>
      <c r="J22" s="79"/>
      <c r="K22" s="80"/>
      <c r="L22" s="1"/>
    </row>
    <row r="23" spans="1:12" ht="15" customHeight="1" x14ac:dyDescent="0.2">
      <c r="A23" s="43"/>
      <c r="B23" s="44"/>
      <c r="C23" s="44"/>
      <c r="D23" s="44"/>
      <c r="E23" s="44"/>
      <c r="F23" s="44"/>
      <c r="G23" s="45"/>
      <c r="H23" s="46">
        <f>G13*H13+G14*H14+G15*H15+G16*H16+G17*H17+G18*H18+G19*H19+G20*H20+G21*H21+G22*H22</f>
        <v>0</v>
      </c>
      <c r="I23" s="1"/>
      <c r="J23" s="1"/>
      <c r="K23" s="9"/>
      <c r="L23" s="1"/>
    </row>
    <row r="24" spans="1:12" ht="15" customHeight="1" x14ac:dyDescent="0.2">
      <c r="A24" s="19" t="s">
        <v>54</v>
      </c>
      <c r="B24" s="20"/>
      <c r="C24" s="20"/>
      <c r="D24" s="20"/>
      <c r="E24" s="20"/>
      <c r="F24" s="20"/>
      <c r="G24" s="20"/>
      <c r="H24" s="20"/>
      <c r="I24" s="20"/>
      <c r="J24" s="20"/>
      <c r="K24" s="9"/>
      <c r="L24" s="1"/>
    </row>
    <row r="25" spans="1:12" ht="15" customHeight="1" x14ac:dyDescent="0.2">
      <c r="A25" s="47" t="s">
        <v>31</v>
      </c>
      <c r="B25" s="1"/>
      <c r="C25" s="1"/>
      <c r="D25" s="1"/>
      <c r="E25" s="1"/>
      <c r="F25" s="1"/>
      <c r="G25" s="22" t="s">
        <v>15</v>
      </c>
      <c r="H25" s="22" t="s">
        <v>16</v>
      </c>
      <c r="I25" s="22" t="s">
        <v>15</v>
      </c>
      <c r="J25" s="22" t="s">
        <v>16</v>
      </c>
      <c r="K25" s="9"/>
      <c r="L25" s="1"/>
    </row>
    <row r="26" spans="1:12" ht="15" customHeight="1" x14ac:dyDescent="0.2">
      <c r="A26" s="3"/>
      <c r="B26" s="1"/>
      <c r="C26" s="1"/>
      <c r="D26" s="1"/>
      <c r="E26" s="1"/>
      <c r="F26" s="1"/>
      <c r="G26" s="24" t="s">
        <v>32</v>
      </c>
      <c r="H26" s="24" t="s">
        <v>17</v>
      </c>
      <c r="I26" s="24" t="s">
        <v>33</v>
      </c>
      <c r="J26" s="24" t="s">
        <v>17</v>
      </c>
      <c r="K26" s="9"/>
      <c r="L26" s="1"/>
    </row>
    <row r="27" spans="1:12" ht="15" customHeight="1" x14ac:dyDescent="0.2">
      <c r="A27" s="3" t="s">
        <v>34</v>
      </c>
      <c r="B27" s="1"/>
      <c r="C27" s="1"/>
      <c r="D27" s="1"/>
      <c r="E27" s="1"/>
      <c r="F27" s="1"/>
      <c r="G27" s="26">
        <v>0.7</v>
      </c>
      <c r="H27" s="27"/>
      <c r="I27" s="26">
        <v>0.9</v>
      </c>
      <c r="J27" s="27"/>
      <c r="K27" s="9"/>
      <c r="L27" s="1"/>
    </row>
    <row r="28" spans="1:12" ht="15" customHeight="1" x14ac:dyDescent="0.2">
      <c r="A28" s="3" t="s">
        <v>35</v>
      </c>
      <c r="B28" s="1"/>
      <c r="C28" s="1"/>
      <c r="D28" s="1"/>
      <c r="E28" s="1"/>
      <c r="F28" s="1"/>
      <c r="G28" s="26">
        <v>0.5</v>
      </c>
      <c r="H28" s="27"/>
      <c r="I28" s="26">
        <v>0.7</v>
      </c>
      <c r="J28" s="27"/>
      <c r="K28" s="9"/>
      <c r="L28" s="1"/>
    </row>
    <row r="29" spans="1:12" ht="15" customHeight="1" x14ac:dyDescent="0.2">
      <c r="A29" s="3" t="s">
        <v>36</v>
      </c>
      <c r="B29" s="1"/>
      <c r="C29" s="1"/>
      <c r="D29" s="1"/>
      <c r="E29" s="1"/>
      <c r="F29" s="1"/>
      <c r="G29" s="26">
        <v>0.4</v>
      </c>
      <c r="H29" s="27"/>
      <c r="I29" s="26">
        <v>0.6</v>
      </c>
      <c r="J29" s="27"/>
      <c r="K29" s="37"/>
      <c r="L29" s="1"/>
    </row>
    <row r="30" spans="1:12" ht="15" customHeight="1" x14ac:dyDescent="0.2">
      <c r="A30" s="3" t="s">
        <v>37</v>
      </c>
      <c r="B30" s="1"/>
      <c r="C30" s="1"/>
      <c r="D30" s="1"/>
      <c r="E30" s="1"/>
      <c r="F30" s="1"/>
      <c r="G30" s="26">
        <v>0.4</v>
      </c>
      <c r="H30" s="27"/>
      <c r="I30" s="26">
        <v>0.6</v>
      </c>
      <c r="J30" s="27"/>
      <c r="K30" s="9"/>
      <c r="L30" s="1"/>
    </row>
    <row r="31" spans="1:12" ht="15" customHeight="1" x14ac:dyDescent="0.2">
      <c r="A31" s="3" t="s">
        <v>38</v>
      </c>
      <c r="B31" s="1"/>
      <c r="C31" s="1"/>
      <c r="D31" s="1"/>
      <c r="E31" s="1"/>
      <c r="F31" s="1"/>
      <c r="G31" s="26">
        <v>0.35</v>
      </c>
      <c r="H31" s="27"/>
      <c r="I31" s="26">
        <v>0.45</v>
      </c>
      <c r="J31" s="27"/>
      <c r="K31" s="9"/>
      <c r="L31" s="1"/>
    </row>
    <row r="32" spans="1:12" ht="15" customHeight="1" x14ac:dyDescent="0.2">
      <c r="A32" s="19" t="s">
        <v>39</v>
      </c>
      <c r="B32" s="20"/>
      <c r="C32" s="20"/>
      <c r="D32" s="20"/>
      <c r="E32" s="20"/>
      <c r="F32" s="20"/>
      <c r="G32" s="48">
        <v>0.2</v>
      </c>
      <c r="H32" s="42"/>
      <c r="I32" s="48">
        <v>0.3</v>
      </c>
      <c r="J32" s="42"/>
      <c r="K32" s="24" t="s">
        <v>40</v>
      </c>
      <c r="L32" s="1"/>
    </row>
    <row r="33" spans="1:12" ht="15" customHeight="1" x14ac:dyDescent="0.2">
      <c r="A33" s="16"/>
      <c r="B33" s="17"/>
      <c r="C33" s="17"/>
      <c r="D33" s="17"/>
      <c r="E33" s="17"/>
      <c r="F33" s="17"/>
      <c r="G33" s="18"/>
      <c r="H33" s="49">
        <f>G27*H27+G28*H28+G29*H29+G30*H30+G31*H31+G32*H32</f>
        <v>0</v>
      </c>
      <c r="I33" s="18"/>
      <c r="J33" s="50">
        <f>I27*J27+I28*J28+I29*J29+I30*J30+I31*J31+I32*J32</f>
        <v>0</v>
      </c>
      <c r="K33" s="51"/>
      <c r="L33" s="1"/>
    </row>
    <row r="34" spans="1:12" ht="15" customHeight="1" x14ac:dyDescent="0.2">
      <c r="A34" s="1"/>
      <c r="G34" s="1"/>
      <c r="H34" s="1"/>
      <c r="I34" s="1"/>
      <c r="J34" s="63" t="s">
        <v>41</v>
      </c>
      <c r="K34" s="63"/>
      <c r="L34" s="1"/>
    </row>
    <row r="35" spans="1:12" ht="15" customHeight="1" x14ac:dyDescent="0.2">
      <c r="B35" s="8"/>
      <c r="C35" s="8"/>
      <c r="D35" s="8"/>
      <c r="E35" s="1"/>
      <c r="F35" s="1"/>
      <c r="G35" s="1"/>
      <c r="H35" s="13"/>
      <c r="I35" s="1"/>
      <c r="J35" s="13"/>
      <c r="K35" s="1"/>
    </row>
    <row r="36" spans="1:12" ht="15" customHeight="1" x14ac:dyDescent="0.2">
      <c r="A36" s="73"/>
      <c r="B36" s="74" t="s">
        <v>42</v>
      </c>
      <c r="C36" s="74"/>
      <c r="D36" s="74"/>
      <c r="E36" s="74"/>
      <c r="F36" s="75" t="s">
        <v>43</v>
      </c>
      <c r="G36" s="76"/>
      <c r="H36" s="75" t="s">
        <v>44</v>
      </c>
      <c r="I36" s="76"/>
      <c r="J36" s="75" t="s">
        <v>45</v>
      </c>
      <c r="K36" s="53"/>
    </row>
    <row r="37" spans="1:12" ht="15" customHeight="1" x14ac:dyDescent="0.2">
      <c r="A37" s="77" t="s">
        <v>46</v>
      </c>
      <c r="B37" s="54"/>
      <c r="C37" s="54"/>
      <c r="D37" s="54"/>
      <c r="E37" s="54"/>
      <c r="F37" s="55"/>
      <c r="G37" s="52"/>
      <c r="H37" s="55"/>
      <c r="I37" s="52"/>
      <c r="J37" s="43"/>
      <c r="K37" s="56"/>
    </row>
    <row r="38" spans="1:12" ht="15" customHeight="1" x14ac:dyDescent="0.2">
      <c r="A38" s="77" t="s">
        <v>47</v>
      </c>
      <c r="B38" s="54"/>
      <c r="C38" s="54"/>
      <c r="D38" s="54"/>
      <c r="E38" s="54"/>
      <c r="F38" s="55"/>
      <c r="G38" s="52"/>
      <c r="H38" s="55"/>
      <c r="I38" s="52"/>
      <c r="J38" s="75" t="s">
        <v>48</v>
      </c>
      <c r="K38" s="57"/>
    </row>
    <row r="39" spans="1:12" x14ac:dyDescent="0.2">
      <c r="A39" s="1"/>
      <c r="L39" s="1"/>
    </row>
  </sheetData>
  <sheetProtection algorithmName="SHA-512" hashValue="GPM8w2Rn6yrdaD+2+hIYygVLD6w9oLtYyQgNQ9zsWiyvzo/0Ytnl+w59rCml2vChcSFusKs3dbmMUXJC+Nf4oA==" saltValue="DUXe8fIztUoapcvaRhOjGw==" spinCount="100000" sheet="1" objects="1" scenarios="1"/>
  <mergeCells count="4">
    <mergeCell ref="J34:K34"/>
    <mergeCell ref="A1:D1"/>
    <mergeCell ref="E1:H1"/>
    <mergeCell ref="I1:K1"/>
  </mergeCells>
  <dataValidations count="1">
    <dataValidation type="list" allowBlank="1" showErrorMessage="1" promptTitle="Avtappningsfaktor" prompt="Standard=0,71._x000a_WaReg=1,00" sqref="J6">
      <mc:AlternateContent xmlns:x12ac="http://schemas.microsoft.com/office/spreadsheetml/2011/1/ac" xmlns:mc="http://schemas.openxmlformats.org/markup-compatibility/2006">
        <mc:Choice Requires="x12ac">
          <x12ac:list>"0,71","1,00"</x12ac:list>
        </mc:Choice>
        <mc:Fallback>
          <formula1>"0,71,1,00"</formula1>
        </mc:Fallback>
      </mc:AlternateContent>
    </dataValidation>
  </dataValidations>
  <pageMargins left="0.7" right="0.7" top="0.75" bottom="0.75" header="0.3" footer="0.3"/>
  <pageSetup paperSize="9" scale="88" orientation="landscape" r:id="rId1"/>
  <ignoredErrors>
    <ignoredError sqref="C4 C7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Beräkning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Molander</dc:creator>
  <cp:lastModifiedBy>Molander Fredrik</cp:lastModifiedBy>
  <cp:lastPrinted>2020-02-17T09:19:14Z</cp:lastPrinted>
  <dcterms:created xsi:type="dcterms:W3CDTF">2015-04-29T07:45:24Z</dcterms:created>
  <dcterms:modified xsi:type="dcterms:W3CDTF">2020-02-17T09:19:31Z</dcterms:modified>
</cp:coreProperties>
</file>